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Templates\Branch Items\COVID-19\Forgiveness Calculator\"/>
    </mc:Choice>
  </mc:AlternateContent>
  <xr:revisionPtr revIDLastSave="0" documentId="8_{693C3D03-A95E-4532-BA84-D618096C29FF}" xr6:coauthVersionLast="45" xr6:coauthVersionMax="45" xr10:uidLastSave="{00000000-0000-0000-0000-000000000000}"/>
  <bookViews>
    <workbookView xWindow="300" yWindow="390" windowWidth="18900" windowHeight="13770" xr2:uid="{4FB58822-DCBA-47E0-8B29-08EDD0B43BB7}"/>
  </bookViews>
  <sheets>
    <sheet name="Forgivenes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2" l="1"/>
  <c r="H9" i="2" l="1"/>
  <c r="H10" i="2" s="1"/>
  <c r="J11" i="2"/>
  <c r="H11" i="2" l="1"/>
  <c r="J12" i="2" s="1"/>
  <c r="D20" i="2"/>
  <c r="H12" i="2" l="1"/>
  <c r="H13" i="2" s="1"/>
  <c r="E12" i="2" s="1"/>
  <c r="E20" i="2" s="1"/>
  <c r="E27" i="2" s="1"/>
  <c r="E29" i="2" s="1"/>
  <c r="E30" i="2" l="1"/>
</calcChain>
</file>

<file path=xl/sharedStrings.xml><?xml version="1.0" encoding="utf-8"?>
<sst xmlns="http://schemas.openxmlformats.org/spreadsheetml/2006/main" count="37" uniqueCount="37">
  <si>
    <t>Estimated Loan Forgiveness Calculator</t>
  </si>
  <si>
    <t>Represents the estimated maximum amount a qualifed borrower may have forgiven.</t>
  </si>
  <si>
    <t>Costs Incurred During the "Covered" Period (8 weeks following loan origination):</t>
  </si>
  <si>
    <t>Payroll Costs or Earnings from Self-Employment</t>
  </si>
  <si>
    <t>Rent</t>
  </si>
  <si>
    <t>Utilities</t>
  </si>
  <si>
    <t xml:space="preserve">Interest on Covered Mortgages (on real or personal property) </t>
  </si>
  <si>
    <t>Tentative Loan Forgiveness (before required reductions)</t>
  </si>
  <si>
    <t xml:space="preserve">            Number of Employees:</t>
  </si>
  <si>
    <t xml:space="preserve">                Monthly Average Full Time Equivalent ("FTE") Employees for the </t>
  </si>
  <si>
    <t xml:space="preserve">                Covered Period (8 weeks following origination of the covered loan)**</t>
  </si>
  <si>
    <t xml:space="preserve">                Monthly Average FTE's for the period February 15 to June 30, 2019</t>
  </si>
  <si>
    <t xml:space="preserve">               Monthly Average FTE's for the period January 1 to February 29, 2020**</t>
  </si>
  <si>
    <t>BALANCE OF LOAN NOT FORGIVEN (if any)</t>
  </si>
  <si>
    <t xml:space="preserve">            Lesser of:</t>
  </si>
  <si>
    <t xml:space="preserve">               Employee Compensation Reduction in Excess of 25%, for those still employed</t>
  </si>
  <si>
    <t xml:space="preserve">               as Compared to the Most Recent Full Quarter Before Origination of Loan***</t>
  </si>
  <si>
    <t xml:space="preserve">            Total Compensation Reduction for Applicable Employees (earning &lt;$100k):</t>
  </si>
  <si>
    <t xml:space="preserve">            Tentative Loan Forgiveness (after required reductions)</t>
  </si>
  <si>
    <t>TOTAL LOAN FORGIVENESS AVAILABLE</t>
  </si>
  <si>
    <t xml:space="preserve">            % Forgiveness Factor (total available for forgiveness due to any FTE reduction)</t>
  </si>
  <si>
    <t xml:space="preserve">               NOTE: This must be entered as a negative number.</t>
  </si>
  <si>
    <t>COSTS INCURRED</t>
  </si>
  <si>
    <t>REQUIRED REDUCTIONS</t>
  </si>
  <si>
    <t>Enter the Total SBA Paycheck Protection Loan Amount Received:</t>
  </si>
  <si>
    <t>Correct decreases from either of the first or second step, respectively, as follows:</t>
  </si>
  <si>
    <t>Reduction in Wages can be avoided if by June 30, 2020 you have restored to the Applicable Employees the same wages/salary they were earning as of February 15, 2020.</t>
  </si>
  <si>
    <r>
      <t>The Rehire step is meant to motivate companies to use loan proceeds to restore headcount </t>
    </r>
    <r>
      <rPr>
        <b/>
        <u/>
        <sz val="10"/>
        <color rgb="FF333333"/>
        <rFont val="Calibri"/>
        <family val="2"/>
        <scheme val="minor"/>
      </rPr>
      <t>AND</t>
    </r>
    <r>
      <rPr>
        <sz val="10"/>
        <color rgb="FF333333"/>
        <rFont val="Calibri"/>
        <family val="2"/>
        <scheme val="minor"/>
      </rPr>
      <t> wage levels. </t>
    </r>
    <r>
      <rPr>
        <b/>
        <u/>
        <sz val="10"/>
        <color rgb="FF333333"/>
        <rFont val="Calibri"/>
        <family val="2"/>
        <scheme val="minor"/>
      </rPr>
      <t>If you do both, then the full loan amount can be forgiven</t>
    </r>
    <r>
      <rPr>
        <sz val="10"/>
        <color rgb="FF333333"/>
        <rFont val="Calibri"/>
        <family val="2"/>
        <scheme val="minor"/>
      </rPr>
      <t>. If you do one or the other, then one reduction, or the other, can be ignored but there is no proportional relief for restoring part of one or part of the other.</t>
    </r>
  </si>
  <si>
    <t>The Reduction in Headcount can be avoided if by June 30, 2020 the reduction in your total FTEs headcount for the period between February 15, 2020 and April 26, 2020 has been restored; and/or</t>
  </si>
  <si>
    <t>Is (Payroll + 25%) LESS than Loan Amount or Not?</t>
  </si>
  <si>
    <t>Conservative Estimates Used to Calculate Tentative Forgiveness Amount</t>
  </si>
  <si>
    <t>Difference (the amount of the above sum that is over and above the noted payroll amount):</t>
  </si>
  <si>
    <t>Total Amount of Forgivable Bills (Rent, Utils &amp; Mortgage) Based on Info Above:</t>
  </si>
  <si>
    <t xml:space="preserve">Therefore, the maximum forgivable sub-total amount is for this application is: </t>
  </si>
  <si>
    <t>Prior to required reductions</t>
  </si>
  <si>
    <t>PLEASE NOTE: This information is changing rapidly and is based on our current understanding of the program. These calculations may change. Although we will be monitoring and updating this as new information becomes available, please do not rely solely on this for your financial decisions. Consult with your accountant or financial advisor.</t>
  </si>
  <si>
    <t>Sum of Noted Payroll + Allowable 25% (which would then be available for bills):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</si>
</sst>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6"/>
      <color theme="0"/>
      <name val="Calibri"/>
      <family val="2"/>
      <scheme val="minor"/>
    </font>
    <font>
      <b/>
      <sz val="20"/>
      <color theme="0"/>
      <name val="Calibri"/>
      <family val="2"/>
      <scheme val="minor"/>
    </font>
    <font>
      <i/>
      <sz val="11"/>
      <color theme="1"/>
      <name val="Calibri"/>
      <family val="2"/>
      <scheme val="minor"/>
    </font>
    <font>
      <b/>
      <i/>
      <sz val="11"/>
      <color theme="1"/>
      <name val="Calibri"/>
      <family val="2"/>
      <scheme val="minor"/>
    </font>
    <font>
      <i/>
      <sz val="8"/>
      <color theme="1"/>
      <name val="Calibri"/>
      <family val="2"/>
      <scheme val="minor"/>
    </font>
    <font>
      <b/>
      <sz val="14"/>
      <color theme="1"/>
      <name val="Calibri"/>
      <family val="2"/>
      <scheme val="minor"/>
    </font>
    <font>
      <b/>
      <i/>
      <sz val="14"/>
      <color theme="1"/>
      <name val="Calibri"/>
      <family val="2"/>
      <scheme val="minor"/>
    </font>
    <font>
      <sz val="10"/>
      <color rgb="FF333333"/>
      <name val="Calibri"/>
      <family val="2"/>
      <scheme val="minor"/>
    </font>
    <font>
      <b/>
      <u/>
      <sz val="10"/>
      <color rgb="FF333333"/>
      <name val="Calibri"/>
      <family val="2"/>
      <scheme val="minor"/>
    </font>
    <font>
      <b/>
      <sz val="12"/>
      <color rgb="FF333333"/>
      <name val="Calibri"/>
      <family val="2"/>
      <scheme val="minor"/>
    </font>
    <font>
      <b/>
      <u/>
      <sz val="11"/>
      <color theme="1"/>
      <name val="Calibri"/>
      <family val="2"/>
      <scheme val="minor"/>
    </font>
  </fonts>
  <fills count="9">
    <fill>
      <patternFill patternType="none"/>
    </fill>
    <fill>
      <patternFill patternType="gray125"/>
    </fill>
    <fill>
      <patternFill patternType="solid">
        <fgColor rgb="FF7CA6BA"/>
        <bgColor indexed="64"/>
      </patternFill>
    </fill>
    <fill>
      <patternFill patternType="solid">
        <fgColor rgb="FF9AD1DC"/>
        <bgColor indexed="64"/>
      </patternFill>
    </fill>
    <fill>
      <patternFill patternType="solid">
        <fgColor rgb="FFDD0031"/>
        <bgColor indexed="64"/>
      </patternFill>
    </fill>
    <fill>
      <patternFill patternType="solid">
        <fgColor theme="0" tint="-0.14999847407452621"/>
        <bgColor indexed="64"/>
      </patternFill>
    </fill>
    <fill>
      <patternFill patternType="solid">
        <fgColor rgb="FFCEA052"/>
        <bgColor indexed="64"/>
      </patternFill>
    </fill>
    <fill>
      <patternFill patternType="solid">
        <fgColor theme="9" tint="0.79998168889431442"/>
        <bgColor indexed="64"/>
      </patternFill>
    </fill>
    <fill>
      <patternFill patternType="solid">
        <fgColor theme="5" tint="0.5999938962981048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1">
    <xf numFmtId="0" fontId="0" fillId="0" borderId="0" xfId="0"/>
    <xf numFmtId="164" fontId="4" fillId="2" borderId="1" xfId="1" applyNumberFormat="1" applyFont="1" applyFill="1" applyBorder="1" applyAlignment="1">
      <alignment vertical="center"/>
    </xf>
    <xf numFmtId="164" fontId="0" fillId="2" borderId="2" xfId="1" applyNumberFormat="1" applyFont="1" applyFill="1" applyBorder="1" applyAlignment="1">
      <alignment vertical="center"/>
    </xf>
    <xf numFmtId="164" fontId="0" fillId="2" borderId="3" xfId="1" applyNumberFormat="1" applyFont="1" applyFill="1" applyBorder="1" applyAlignment="1">
      <alignment vertical="center"/>
    </xf>
    <xf numFmtId="44" fontId="2" fillId="3" borderId="4" xfId="2" applyFont="1" applyFill="1" applyBorder="1" applyAlignment="1">
      <alignment vertical="center"/>
    </xf>
    <xf numFmtId="164" fontId="0" fillId="0" borderId="0" xfId="1" applyNumberFormat="1" applyFont="1" applyAlignment="1">
      <alignment vertical="center"/>
    </xf>
    <xf numFmtId="164" fontId="2" fillId="0" borderId="0" xfId="1" applyNumberFormat="1" applyFont="1" applyAlignment="1">
      <alignment vertical="center"/>
    </xf>
    <xf numFmtId="164" fontId="0" fillId="0" borderId="0" xfId="1" applyNumberFormat="1" applyFont="1" applyAlignment="1">
      <alignment horizontal="left" vertical="center"/>
    </xf>
    <xf numFmtId="164" fontId="0" fillId="0" borderId="0" xfId="1" applyNumberFormat="1" applyFont="1" applyAlignment="1">
      <alignment vertical="center" wrapText="1"/>
    </xf>
    <xf numFmtId="164" fontId="2" fillId="5" borderId="2" xfId="1" applyNumberFormat="1" applyFont="1" applyFill="1" applyBorder="1" applyAlignment="1">
      <alignment horizontal="left" vertical="center" wrapText="1"/>
    </xf>
    <xf numFmtId="164" fontId="2" fillId="5" borderId="3" xfId="1" applyNumberFormat="1" applyFont="1" applyFill="1" applyBorder="1" applyAlignment="1">
      <alignment vertical="center" wrapText="1"/>
    </xf>
    <xf numFmtId="164" fontId="2" fillId="0" borderId="0" xfId="1" applyNumberFormat="1" applyFont="1" applyAlignment="1">
      <alignment horizontal="left" vertical="center" wrapText="1"/>
    </xf>
    <xf numFmtId="164" fontId="2" fillId="0" borderId="0" xfId="1" applyNumberFormat="1" applyFont="1" applyAlignment="1">
      <alignment vertical="center" wrapText="1"/>
    </xf>
    <xf numFmtId="164" fontId="7" fillId="0" borderId="0" xfId="1" applyNumberFormat="1" applyFont="1" applyAlignment="1">
      <alignment horizontal="left" vertical="center" wrapText="1"/>
    </xf>
    <xf numFmtId="164" fontId="0" fillId="0" borderId="0" xfId="1" applyNumberFormat="1" applyFont="1" applyAlignment="1">
      <alignment horizontal="left" vertical="center" wrapText="1"/>
    </xf>
    <xf numFmtId="164" fontId="6" fillId="0" borderId="0" xfId="1" applyNumberFormat="1" applyFont="1" applyAlignment="1">
      <alignment horizontal="left" vertical="center" wrapText="1"/>
    </xf>
    <xf numFmtId="164" fontId="8" fillId="0" borderId="0" xfId="1" applyNumberFormat="1" applyFont="1" applyAlignment="1">
      <alignment horizontal="center" vertical="center"/>
    </xf>
    <xf numFmtId="164" fontId="0" fillId="3" borderId="4" xfId="1" applyNumberFormat="1" applyFont="1" applyFill="1" applyBorder="1" applyAlignment="1">
      <alignment horizontal="left" vertical="center" wrapText="1"/>
    </xf>
    <xf numFmtId="164" fontId="0" fillId="0" borderId="0" xfId="1" applyNumberFormat="1" applyFont="1" applyFill="1" applyAlignment="1">
      <alignment horizontal="left" vertical="center" wrapText="1"/>
    </xf>
    <xf numFmtId="164" fontId="1" fillId="3" borderId="4" xfId="1" applyNumberFormat="1" applyFont="1" applyFill="1" applyBorder="1" applyAlignment="1">
      <alignment horizontal="center" vertical="center"/>
    </xf>
    <xf numFmtId="164" fontId="6" fillId="0" borderId="0" xfId="1" applyNumberFormat="1" applyFont="1" applyFill="1" applyAlignment="1">
      <alignment horizontal="left" vertical="center" wrapText="1"/>
    </xf>
    <xf numFmtId="164" fontId="7" fillId="0" borderId="0" xfId="1" applyNumberFormat="1" applyFont="1" applyAlignment="1">
      <alignment vertical="center"/>
    </xf>
    <xf numFmtId="164" fontId="6" fillId="0" borderId="0" xfId="1" applyNumberFormat="1" applyFont="1" applyAlignment="1">
      <alignment vertical="center"/>
    </xf>
    <xf numFmtId="164" fontId="1" fillId="0" borderId="0" xfId="1" applyNumberFormat="1" applyFont="1" applyAlignment="1">
      <alignment vertical="center"/>
    </xf>
    <xf numFmtId="164" fontId="8" fillId="0" borderId="0" xfId="1" applyNumberFormat="1" applyFont="1" applyBorder="1" applyAlignment="1">
      <alignment horizontal="center" vertical="center"/>
    </xf>
    <xf numFmtId="164" fontId="2" fillId="0" borderId="0" xfId="1" applyNumberFormat="1" applyFont="1" applyFill="1" applyBorder="1" applyAlignment="1">
      <alignment vertical="center"/>
    </xf>
    <xf numFmtId="164" fontId="6" fillId="5" borderId="2" xfId="1" applyNumberFormat="1" applyFont="1" applyFill="1" applyBorder="1" applyAlignment="1">
      <alignment vertical="center"/>
    </xf>
    <xf numFmtId="164" fontId="7" fillId="5" borderId="3" xfId="1" applyNumberFormat="1" applyFont="1" applyFill="1" applyBorder="1" applyAlignment="1">
      <alignment horizontal="right" vertical="center"/>
    </xf>
    <xf numFmtId="164" fontId="0" fillId="0" borderId="0" xfId="1" applyNumberFormat="1" applyFont="1" applyBorder="1" applyAlignment="1">
      <alignment vertical="center"/>
    </xf>
    <xf numFmtId="164" fontId="1" fillId="3" borderId="5" xfId="1" applyNumberFormat="1" applyFont="1" applyFill="1" applyBorder="1" applyAlignment="1">
      <alignment horizontal="center" vertical="center"/>
    </xf>
    <xf numFmtId="44" fontId="7" fillId="5" borderId="4" xfId="2" applyFont="1" applyFill="1" applyBorder="1" applyAlignment="1">
      <alignment vertical="center"/>
    </xf>
    <xf numFmtId="10" fontId="6" fillId="5" borderId="3" xfId="3" applyNumberFormat="1" applyFont="1" applyFill="1" applyBorder="1" applyAlignment="1">
      <alignment horizontal="right" vertical="center" wrapText="1"/>
    </xf>
    <xf numFmtId="164" fontId="0" fillId="5" borderId="2" xfId="1" applyNumberFormat="1" applyFont="1" applyFill="1" applyBorder="1" applyAlignment="1">
      <alignment vertical="center" wrapText="1"/>
    </xf>
    <xf numFmtId="164" fontId="7" fillId="5" borderId="2" xfId="1" applyNumberFormat="1" applyFont="1" applyFill="1" applyBorder="1" applyAlignment="1">
      <alignment horizontal="left" vertical="center" wrapText="1"/>
    </xf>
    <xf numFmtId="164" fontId="7" fillId="5" borderId="2" xfId="1" applyNumberFormat="1" applyFont="1" applyFill="1" applyBorder="1" applyAlignment="1">
      <alignment vertical="center"/>
    </xf>
    <xf numFmtId="164" fontId="9" fillId="6" borderId="1" xfId="1" applyNumberFormat="1" applyFont="1" applyFill="1" applyBorder="1" applyAlignment="1">
      <alignment vertical="center"/>
    </xf>
    <xf numFmtId="164" fontId="9" fillId="6" borderId="2" xfId="1" applyNumberFormat="1" applyFont="1" applyFill="1" applyBorder="1" applyAlignment="1">
      <alignment vertical="center"/>
    </xf>
    <xf numFmtId="164" fontId="10" fillId="6" borderId="3" xfId="1" applyNumberFormat="1" applyFont="1" applyFill="1" applyBorder="1" applyAlignment="1">
      <alignment horizontal="right" vertical="center"/>
    </xf>
    <xf numFmtId="164" fontId="9" fillId="6" borderId="3" xfId="1" applyNumberFormat="1" applyFont="1" applyFill="1" applyBorder="1" applyAlignment="1">
      <alignment vertical="center"/>
    </xf>
    <xf numFmtId="44" fontId="9" fillId="6" borderId="4" xfId="2" applyNumberFormat="1" applyFont="1" applyFill="1" applyBorder="1" applyAlignment="1">
      <alignment vertical="center"/>
    </xf>
    <xf numFmtId="44" fontId="2" fillId="5" borderId="4" xfId="2" applyNumberFormat="1" applyFont="1" applyFill="1" applyBorder="1" applyAlignment="1">
      <alignment vertical="center"/>
    </xf>
    <xf numFmtId="44" fontId="0" fillId="3" borderId="4" xfId="2" applyNumberFormat="1" applyFont="1" applyFill="1" applyBorder="1" applyAlignment="1">
      <alignment vertical="center"/>
    </xf>
    <xf numFmtId="44" fontId="2" fillId="5" borderId="4" xfId="2" applyNumberFormat="1" applyFont="1" applyFill="1" applyBorder="1" applyAlignment="1">
      <alignment vertical="center" wrapText="1"/>
    </xf>
    <xf numFmtId="44" fontId="0" fillId="0" borderId="0" xfId="0" applyNumberFormat="1"/>
    <xf numFmtId="0" fontId="0" fillId="0" borderId="0" xfId="0" applyAlignment="1">
      <alignment horizontal="right"/>
    </xf>
    <xf numFmtId="2" fontId="0" fillId="0" borderId="0" xfId="0" applyNumberFormat="1" applyAlignment="1">
      <alignment horizontal="right"/>
    </xf>
    <xf numFmtId="44" fontId="0" fillId="0" borderId="0" xfId="0" applyNumberFormat="1" applyAlignment="1">
      <alignment horizontal="right"/>
    </xf>
    <xf numFmtId="44" fontId="0" fillId="0" borderId="0" xfId="2" applyFont="1" applyAlignment="1">
      <alignment horizontal="right"/>
    </xf>
    <xf numFmtId="0" fontId="6" fillId="0" borderId="0" xfId="0" applyFont="1"/>
    <xf numFmtId="0" fontId="2" fillId="0" borderId="0" xfId="0" applyFont="1"/>
    <xf numFmtId="0" fontId="14" fillId="0" borderId="0" xfId="0" applyFont="1"/>
    <xf numFmtId="0" fontId="0" fillId="0" borderId="0" xfId="0" applyFont="1"/>
    <xf numFmtId="0" fontId="7" fillId="0" borderId="0" xfId="0" applyFont="1"/>
    <xf numFmtId="0" fontId="2" fillId="0" borderId="0" xfId="0" applyFont="1" applyAlignment="1">
      <alignment horizontal="center"/>
    </xf>
    <xf numFmtId="44" fontId="0" fillId="0" borderId="8" xfId="2" applyFont="1" applyBorder="1" applyAlignment="1">
      <alignment horizontal="right"/>
    </xf>
    <xf numFmtId="44" fontId="2" fillId="0" borderId="0" xfId="0" applyNumberFormat="1" applyFont="1" applyAlignment="1">
      <alignment horizontal="right"/>
    </xf>
    <xf numFmtId="0" fontId="2" fillId="0" borderId="0" xfId="0" applyFont="1" applyAlignment="1">
      <alignment horizontal="right"/>
    </xf>
    <xf numFmtId="164" fontId="5" fillId="4" borderId="1" xfId="1" applyNumberFormat="1" applyFont="1" applyFill="1" applyBorder="1" applyAlignment="1">
      <alignment horizontal="center" vertical="center"/>
    </xf>
    <xf numFmtId="164" fontId="5" fillId="4" borderId="2" xfId="1" applyNumberFormat="1" applyFont="1" applyFill="1" applyBorder="1" applyAlignment="1">
      <alignment horizontal="center" vertical="center"/>
    </xf>
    <xf numFmtId="164" fontId="5" fillId="4" borderId="3" xfId="1" applyNumberFormat="1" applyFont="1" applyFill="1" applyBorder="1" applyAlignment="1">
      <alignment horizontal="center" vertical="center"/>
    </xf>
    <xf numFmtId="164" fontId="6" fillId="0" borderId="0" xfId="1" applyNumberFormat="1" applyFont="1" applyAlignment="1">
      <alignment horizontal="center" vertical="center"/>
    </xf>
    <xf numFmtId="164" fontId="0" fillId="0" borderId="0" xfId="1" applyNumberFormat="1" applyFont="1" applyAlignment="1">
      <alignment horizontal="left" vertical="center" wrapText="1"/>
    </xf>
    <xf numFmtId="0" fontId="3" fillId="8" borderId="5" xfId="0" applyFont="1" applyFill="1" applyBorder="1" applyAlignment="1">
      <alignment horizontal="center" vertical="center" textRotation="90"/>
    </xf>
    <xf numFmtId="0" fontId="3" fillId="8" borderId="6" xfId="0" applyFont="1" applyFill="1" applyBorder="1" applyAlignment="1">
      <alignment horizontal="center" vertical="center" textRotation="90"/>
    </xf>
    <xf numFmtId="0" fontId="3" fillId="8" borderId="7" xfId="0" applyFont="1" applyFill="1" applyBorder="1" applyAlignment="1">
      <alignment horizontal="center" vertical="center" textRotation="90"/>
    </xf>
    <xf numFmtId="0" fontId="3" fillId="7" borderId="5" xfId="0" applyFont="1" applyFill="1" applyBorder="1" applyAlignment="1">
      <alignment horizontal="center" vertical="center" textRotation="90"/>
    </xf>
    <xf numFmtId="0" fontId="3" fillId="7" borderId="6" xfId="0" applyFont="1" applyFill="1" applyBorder="1" applyAlignment="1">
      <alignment horizontal="center" vertical="center" textRotation="90"/>
    </xf>
    <xf numFmtId="0" fontId="3" fillId="7" borderId="7" xfId="0" applyFont="1" applyFill="1" applyBorder="1" applyAlignment="1">
      <alignment horizontal="center" vertical="center" textRotation="90"/>
    </xf>
    <xf numFmtId="0" fontId="11" fillId="0" borderId="0" xfId="0" applyFont="1" applyAlignment="1">
      <alignment horizontal="left" vertical="center" wrapText="1" indent="2"/>
    </xf>
    <xf numFmtId="0" fontId="13" fillId="0" borderId="0" xfId="0" applyFont="1" applyAlignment="1">
      <alignment horizontal="left" vertical="center" wrapText="1"/>
    </xf>
    <xf numFmtId="0" fontId="7" fillId="0" borderId="0" xfId="0" applyFont="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DFB41-84DE-40AF-A0CF-B311FA9BD00D}">
  <sheetPr>
    <pageSetUpPr fitToPage="1"/>
  </sheetPr>
  <dimension ref="A2:J35"/>
  <sheetViews>
    <sheetView tabSelected="1" workbookViewId="0">
      <selection activeCell="D20" sqref="D20"/>
    </sheetView>
  </sheetViews>
  <sheetFormatPr defaultRowHeight="15" x14ac:dyDescent="0.25"/>
  <cols>
    <col min="1" max="1" width="5" customWidth="1"/>
    <col min="2" max="2" width="78.5703125" customWidth="1"/>
    <col min="3" max="3" width="4.42578125" bestFit="1" customWidth="1"/>
    <col min="4" max="4" width="8.7109375" bestFit="1" customWidth="1"/>
    <col min="5" max="5" width="17.85546875" customWidth="1"/>
    <col min="7" max="7" width="84.28515625" bestFit="1" customWidth="1"/>
    <col min="8" max="8" width="15.85546875" style="44" customWidth="1"/>
    <col min="9" max="9" width="1.42578125" style="44" customWidth="1"/>
    <col min="10" max="10" width="33" customWidth="1"/>
  </cols>
  <sheetData>
    <row r="2" spans="1:10" ht="21" x14ac:dyDescent="0.25">
      <c r="B2" s="1" t="s">
        <v>24</v>
      </c>
      <c r="C2" s="2"/>
      <c r="D2" s="3"/>
      <c r="E2" s="4">
        <v>200000</v>
      </c>
    </row>
    <row r="3" spans="1:10" ht="26.25" x14ac:dyDescent="0.25">
      <c r="B3" s="57" t="s">
        <v>0</v>
      </c>
      <c r="C3" s="58"/>
      <c r="D3" s="58"/>
      <c r="E3" s="59"/>
    </row>
    <row r="4" spans="1:10" x14ac:dyDescent="0.25">
      <c r="B4" s="60" t="s">
        <v>1</v>
      </c>
      <c r="C4" s="60"/>
      <c r="D4" s="60"/>
      <c r="E4" s="60"/>
    </row>
    <row r="5" spans="1:10" x14ac:dyDescent="0.25">
      <c r="B5" s="5"/>
      <c r="C5" s="5"/>
      <c r="D5" s="5"/>
      <c r="E5" s="5"/>
    </row>
    <row r="6" spans="1:10" x14ac:dyDescent="0.25">
      <c r="A6" s="65" t="s">
        <v>22</v>
      </c>
      <c r="B6" s="6" t="s">
        <v>2</v>
      </c>
      <c r="C6" s="6"/>
      <c r="D6" s="5"/>
      <c r="E6" s="5"/>
    </row>
    <row r="7" spans="1:10" x14ac:dyDescent="0.25">
      <c r="A7" s="66"/>
      <c r="B7" s="7" t="s">
        <v>3</v>
      </c>
      <c r="C7" s="7"/>
      <c r="D7" s="5"/>
      <c r="E7" s="41">
        <v>165000</v>
      </c>
      <c r="H7" s="45"/>
      <c r="I7" s="45"/>
    </row>
    <row r="8" spans="1:10" x14ac:dyDescent="0.25">
      <c r="A8" s="66"/>
      <c r="B8" s="7"/>
      <c r="C8" s="7"/>
      <c r="D8" s="5"/>
      <c r="E8" s="5"/>
      <c r="G8" s="50" t="s">
        <v>30</v>
      </c>
    </row>
    <row r="9" spans="1:10" x14ac:dyDescent="0.25">
      <c r="A9" s="66"/>
      <c r="B9" s="7" t="s">
        <v>4</v>
      </c>
      <c r="C9" s="7"/>
      <c r="D9" s="5"/>
      <c r="E9" s="41">
        <v>20000</v>
      </c>
      <c r="G9" s="51" t="s">
        <v>36</v>
      </c>
      <c r="H9" s="46">
        <f>E7*100/75</f>
        <v>220000</v>
      </c>
      <c r="I9" s="46"/>
    </row>
    <row r="10" spans="1:10" x14ac:dyDescent="0.25">
      <c r="A10" s="66"/>
      <c r="B10" s="7" t="s">
        <v>5</v>
      </c>
      <c r="C10" s="7"/>
      <c r="D10" s="5"/>
      <c r="E10" s="41">
        <v>5000</v>
      </c>
      <c r="G10" s="51" t="s">
        <v>31</v>
      </c>
      <c r="H10" s="46">
        <f>H9-E7</f>
        <v>55000</v>
      </c>
      <c r="I10" s="46"/>
    </row>
    <row r="11" spans="1:10" x14ac:dyDescent="0.25">
      <c r="A11" s="66"/>
      <c r="B11" s="61" t="s">
        <v>6</v>
      </c>
      <c r="C11" s="61"/>
      <c r="D11" s="8"/>
      <c r="E11" s="41">
        <v>10000</v>
      </c>
      <c r="F11" s="43"/>
      <c r="G11" s="52" t="s">
        <v>29</v>
      </c>
      <c r="H11" s="53" t="str">
        <f>IF(H9&gt;E2,"FALSE","TRUE")</f>
        <v>FALSE</v>
      </c>
      <c r="J11" s="48" t="str">
        <f>"Entered Loan is "&amp;E2</f>
        <v>Entered Loan is 200000</v>
      </c>
    </row>
    <row r="12" spans="1:10" x14ac:dyDescent="0.25">
      <c r="A12" s="67"/>
      <c r="B12" s="9" t="s">
        <v>7</v>
      </c>
      <c r="C12" s="9"/>
      <c r="D12" s="10"/>
      <c r="E12" s="42">
        <f>H13</f>
        <v>200000</v>
      </c>
      <c r="F12" s="43"/>
      <c r="G12" s="51" t="s">
        <v>32</v>
      </c>
      <c r="H12" s="54">
        <f>IF(H11="TRUE", H10, E2*0.25)</f>
        <v>50000</v>
      </c>
      <c r="I12" s="47"/>
      <c r="J12" s="48" t="str">
        <f>IF(H11="TRUE", "Payroll + 25%", "25% of Loan")</f>
        <v>25% of Loan</v>
      </c>
    </row>
    <row r="13" spans="1:10" x14ac:dyDescent="0.25">
      <c r="B13" s="11"/>
      <c r="C13" s="11"/>
      <c r="D13" s="12"/>
      <c r="E13" s="11"/>
      <c r="G13" s="49" t="s">
        <v>33</v>
      </c>
      <c r="H13" s="55">
        <f>MIN(E2, SUM(E7+H12))</f>
        <v>200000</v>
      </c>
      <c r="I13" s="56"/>
      <c r="J13" s="52" t="s">
        <v>34</v>
      </c>
    </row>
    <row r="14" spans="1:10" x14ac:dyDescent="0.25">
      <c r="A14" s="62" t="s">
        <v>23</v>
      </c>
      <c r="B14" s="13" t="s">
        <v>8</v>
      </c>
      <c r="C14" s="15"/>
      <c r="D14" s="8"/>
      <c r="E14" s="14"/>
    </row>
    <row r="15" spans="1:10" x14ac:dyDescent="0.25">
      <c r="A15" s="63"/>
      <c r="B15" s="14" t="s">
        <v>9</v>
      </c>
      <c r="C15" s="14"/>
      <c r="D15" s="8"/>
      <c r="E15" s="14"/>
      <c r="G15" s="70" t="s">
        <v>35</v>
      </c>
    </row>
    <row r="16" spans="1:10" x14ac:dyDescent="0.25">
      <c r="A16" s="63"/>
      <c r="B16" s="7" t="s">
        <v>10</v>
      </c>
      <c r="C16" s="16"/>
      <c r="D16" s="17">
        <v>18</v>
      </c>
      <c r="E16" s="8"/>
      <c r="G16" s="70"/>
    </row>
    <row r="17" spans="1:7" x14ac:dyDescent="0.25">
      <c r="A17" s="63"/>
      <c r="B17" s="13" t="s">
        <v>14</v>
      </c>
      <c r="C17" s="16"/>
      <c r="D17" s="18"/>
      <c r="E17" s="8"/>
      <c r="G17" s="70"/>
    </row>
    <row r="18" spans="1:7" x14ac:dyDescent="0.25">
      <c r="A18" s="63"/>
      <c r="B18" s="14" t="s">
        <v>11</v>
      </c>
      <c r="C18" s="19">
        <v>18</v>
      </c>
      <c r="D18" s="18"/>
      <c r="E18" s="8"/>
      <c r="G18" s="70"/>
    </row>
    <row r="19" spans="1:7" x14ac:dyDescent="0.25">
      <c r="A19" s="63"/>
      <c r="B19" s="7" t="s">
        <v>12</v>
      </c>
      <c r="C19" s="29">
        <v>20</v>
      </c>
      <c r="D19" s="20">
        <f>IF(C19&lt;C18,C19,C18)</f>
        <v>18</v>
      </c>
      <c r="E19" s="8"/>
      <c r="G19" s="70"/>
    </row>
    <row r="20" spans="1:7" x14ac:dyDescent="0.25">
      <c r="A20" s="63"/>
      <c r="B20" s="33" t="s">
        <v>20</v>
      </c>
      <c r="C20" s="32"/>
      <c r="D20" s="31">
        <f>IF(D16/D19&gt;1,1,D16/D19)</f>
        <v>1</v>
      </c>
      <c r="E20" s="30">
        <f>E12*D20</f>
        <v>200000</v>
      </c>
    </row>
    <row r="21" spans="1:7" x14ac:dyDescent="0.25">
      <c r="A21" s="63"/>
    </row>
    <row r="22" spans="1:7" x14ac:dyDescent="0.25">
      <c r="A22" s="63"/>
      <c r="B22" s="21" t="s">
        <v>17</v>
      </c>
      <c r="C22" s="22"/>
      <c r="D22" s="5"/>
      <c r="E22" s="5"/>
    </row>
    <row r="23" spans="1:7" x14ac:dyDescent="0.25">
      <c r="A23" s="63"/>
      <c r="B23" s="23" t="s">
        <v>15</v>
      </c>
      <c r="C23" s="6"/>
      <c r="D23" s="6"/>
      <c r="E23" s="6"/>
    </row>
    <row r="24" spans="1:7" x14ac:dyDescent="0.25">
      <c r="A24" s="63"/>
      <c r="B24" s="5" t="s">
        <v>16</v>
      </c>
      <c r="C24" s="24"/>
      <c r="D24" s="25"/>
    </row>
    <row r="25" spans="1:7" x14ac:dyDescent="0.25">
      <c r="A25" s="63"/>
      <c r="B25" s="6" t="s">
        <v>21</v>
      </c>
      <c r="C25" s="24"/>
      <c r="D25" s="25"/>
      <c r="E25" s="4">
        <v>0</v>
      </c>
    </row>
    <row r="26" spans="1:7" x14ac:dyDescent="0.25">
      <c r="A26" s="63"/>
    </row>
    <row r="27" spans="1:7" x14ac:dyDescent="0.25">
      <c r="A27" s="64"/>
      <c r="B27" s="34" t="s">
        <v>18</v>
      </c>
      <c r="C27" s="26"/>
      <c r="D27" s="27"/>
      <c r="E27" s="40">
        <f>E20+E25</f>
        <v>200000</v>
      </c>
    </row>
    <row r="28" spans="1:7" x14ac:dyDescent="0.25">
      <c r="B28" s="5"/>
      <c r="C28" s="28"/>
      <c r="D28" s="28"/>
      <c r="E28" s="5"/>
    </row>
    <row r="29" spans="1:7" ht="18.75" x14ac:dyDescent="0.25">
      <c r="B29" s="35" t="s">
        <v>19</v>
      </c>
      <c r="C29" s="36"/>
      <c r="D29" s="37"/>
      <c r="E29" s="39">
        <f>IF(E27&lt;E2,E27,E2)</f>
        <v>200000</v>
      </c>
    </row>
    <row r="30" spans="1:7" ht="18.75" x14ac:dyDescent="0.25">
      <c r="B30" s="35" t="s">
        <v>13</v>
      </c>
      <c r="C30" s="36"/>
      <c r="D30" s="38"/>
      <c r="E30" s="39">
        <f>IF(E2&gt;E29,E2-E29,0)</f>
        <v>0</v>
      </c>
    </row>
    <row r="32" spans="1:7" ht="15.75" x14ac:dyDescent="0.25">
      <c r="B32" s="69" t="s">
        <v>25</v>
      </c>
      <c r="C32" s="69"/>
      <c r="D32" s="69"/>
      <c r="E32" s="69"/>
    </row>
    <row r="33" spans="2:5" ht="38.25" customHeight="1" x14ac:dyDescent="0.25">
      <c r="B33" s="68" t="s">
        <v>28</v>
      </c>
      <c r="C33" s="68"/>
      <c r="D33" s="68"/>
      <c r="E33" s="68"/>
    </row>
    <row r="34" spans="2:5" ht="25.5" customHeight="1" x14ac:dyDescent="0.25">
      <c r="B34" s="68" t="s">
        <v>26</v>
      </c>
      <c r="C34" s="68"/>
      <c r="D34" s="68"/>
      <c r="E34" s="68"/>
    </row>
    <row r="35" spans="2:5" ht="51" customHeight="1" x14ac:dyDescent="0.25">
      <c r="B35" s="68" t="s">
        <v>27</v>
      </c>
      <c r="C35" s="68"/>
      <c r="D35" s="68"/>
      <c r="E35" s="68"/>
    </row>
  </sheetData>
  <mergeCells count="10">
    <mergeCell ref="B33:E33"/>
    <mergeCell ref="B34:E34"/>
    <mergeCell ref="B35:E35"/>
    <mergeCell ref="B32:E32"/>
    <mergeCell ref="G15:G19"/>
    <mergeCell ref="B3:E3"/>
    <mergeCell ref="B4:E4"/>
    <mergeCell ref="B11:C11"/>
    <mergeCell ref="A14:A27"/>
    <mergeCell ref="A6:A12"/>
  </mergeCells>
  <pageMargins left="0.25" right="0.25"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Forgiveness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Nutter</dc:creator>
  <cp:lastModifiedBy>Eric Nutter</cp:lastModifiedBy>
  <cp:lastPrinted>2020-04-28T21:15:50Z</cp:lastPrinted>
  <dcterms:created xsi:type="dcterms:W3CDTF">2020-04-28T20:26:58Z</dcterms:created>
  <dcterms:modified xsi:type="dcterms:W3CDTF">2020-05-08T20:17:21Z</dcterms:modified>
</cp:coreProperties>
</file>